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C DROIT\"/>
    </mc:Choice>
  </mc:AlternateContent>
  <xr:revisionPtr revIDLastSave="0" documentId="13_ncr:1_{F6EAF971-1BDB-49B9-A27F-963DFD308D7F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Feuil1" sheetId="1" r:id="rId1"/>
    <sheet name="Feuil4" sheetId="4" r:id="rId2"/>
    <sheet name="Feuil5" sheetId="5" r:id="rId3"/>
    <sheet name="Feuil2" sheetId="2" r:id="rId4"/>
    <sheet name="Feuil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C23" i="4" s="1"/>
  <c r="D21" i="4"/>
  <c r="D23" i="4" s="1"/>
  <c r="D24" i="4" s="1"/>
  <c r="D12" i="4"/>
  <c r="C12" i="4"/>
  <c r="C24" i="4" l="1"/>
  <c r="F28" i="5"/>
  <c r="F10" i="5"/>
  <c r="F11" i="5"/>
  <c r="F23" i="5" s="1"/>
  <c r="J10" i="5"/>
  <c r="J11" i="5" s="1"/>
  <c r="J15" i="5" s="1"/>
  <c r="I10" i="5"/>
  <c r="I11" i="5" s="1"/>
  <c r="I15" i="5" s="1"/>
  <c r="H10" i="5"/>
  <c r="H11" i="5" s="1"/>
  <c r="H15" i="5" s="1"/>
  <c r="G10" i="5"/>
  <c r="G11" i="5" s="1"/>
  <c r="E10" i="5"/>
  <c r="E11" i="5" s="1"/>
  <c r="E15" i="5" s="1"/>
  <c r="D10" i="5"/>
  <c r="D11" i="5" s="1"/>
  <c r="D23" i="5" s="1"/>
  <c r="C10" i="5"/>
  <c r="C11" i="5" s="1"/>
  <c r="B10" i="5"/>
  <c r="B11" i="5" s="1"/>
  <c r="J23" i="4"/>
  <c r="B22" i="4"/>
  <c r="K21" i="4"/>
  <c r="K23" i="4" s="1"/>
  <c r="K24" i="4" s="1"/>
  <c r="J21" i="4"/>
  <c r="I21" i="4"/>
  <c r="I23" i="4" s="1"/>
  <c r="H21" i="4"/>
  <c r="H23" i="4" s="1"/>
  <c r="G21" i="4"/>
  <c r="G23" i="4" s="1"/>
  <c r="F21" i="4"/>
  <c r="F23" i="4" s="1"/>
  <c r="E21" i="4"/>
  <c r="E23" i="4" s="1"/>
  <c r="E24" i="4" s="1"/>
  <c r="B20" i="4"/>
  <c r="B19" i="4"/>
  <c r="B17" i="4"/>
  <c r="B16" i="4"/>
  <c r="B15" i="4"/>
  <c r="B14" i="4"/>
  <c r="B13" i="4"/>
  <c r="K12" i="4"/>
  <c r="J12" i="4"/>
  <c r="I12" i="4"/>
  <c r="H12" i="4"/>
  <c r="G12" i="4"/>
  <c r="F12" i="4"/>
  <c r="E12" i="4"/>
  <c r="B11" i="4"/>
  <c r="B10" i="4"/>
  <c r="F15" i="5" l="1"/>
  <c r="F16" i="5" s="1"/>
  <c r="F24" i="5"/>
  <c r="F25" i="5" s="1"/>
  <c r="F26" i="5" s="1"/>
  <c r="G23" i="5"/>
  <c r="G24" i="5" s="1"/>
  <c r="G25" i="5" s="1"/>
  <c r="G26" i="5" s="1"/>
  <c r="J16" i="5"/>
  <c r="J19" i="5" s="1"/>
  <c r="E23" i="5"/>
  <c r="E24" i="5" s="1"/>
  <c r="E25" i="5" s="1"/>
  <c r="E26" i="5" s="1"/>
  <c r="H23" i="5"/>
  <c r="H24" i="5" s="1"/>
  <c r="H25" i="5" s="1"/>
  <c r="H26" i="5" s="1"/>
  <c r="J23" i="5"/>
  <c r="J24" i="5" s="1"/>
  <c r="J25" i="5" s="1"/>
  <c r="J26" i="5" s="1"/>
  <c r="B23" i="5"/>
  <c r="B24" i="5" s="1"/>
  <c r="B25" i="5" s="1"/>
  <c r="B26" i="5" s="1"/>
  <c r="B15" i="5"/>
  <c r="B16" i="5" s="1"/>
  <c r="C23" i="5"/>
  <c r="C24" i="5" s="1"/>
  <c r="C25" i="5" s="1"/>
  <c r="C26" i="5" s="1"/>
  <c r="C15" i="5"/>
  <c r="C16" i="5" s="1"/>
  <c r="E16" i="5"/>
  <c r="H16" i="5"/>
  <c r="D24" i="5"/>
  <c r="D25" i="5" s="1"/>
  <c r="D26" i="5" s="1"/>
  <c r="D15" i="5"/>
  <c r="D16" i="5" s="1"/>
  <c r="I16" i="5"/>
  <c r="I19" i="5" s="1"/>
  <c r="I20" i="5" s="1"/>
  <c r="I23" i="5"/>
  <c r="I24" i="5" s="1"/>
  <c r="I25" i="5" s="1"/>
  <c r="I26" i="5" s="1"/>
  <c r="G15" i="5"/>
  <c r="G16" i="5" s="1"/>
  <c r="F24" i="4"/>
  <c r="J24" i="4"/>
  <c r="B21" i="4"/>
  <c r="G24" i="4"/>
  <c r="H24" i="4"/>
  <c r="I24" i="4"/>
  <c r="B12" i="4"/>
  <c r="D7" i="2"/>
  <c r="D8" i="2" s="1"/>
  <c r="E7" i="2"/>
  <c r="E8" i="2" s="1"/>
  <c r="E12" i="2" s="1"/>
  <c r="F7" i="2"/>
  <c r="F8" i="2" s="1"/>
  <c r="F12" i="2" s="1"/>
  <c r="K7" i="2"/>
  <c r="K8" i="2" s="1"/>
  <c r="K12" i="2" s="1"/>
  <c r="J7" i="2"/>
  <c r="J8" i="2" s="1"/>
  <c r="J12" i="2" s="1"/>
  <c r="I7" i="2"/>
  <c r="I8" i="2" s="1"/>
  <c r="I12" i="2" s="1"/>
  <c r="H7" i="2"/>
  <c r="H8" i="2" s="1"/>
  <c r="H12" i="2" s="1"/>
  <c r="C7" i="2"/>
  <c r="C8" i="2" s="1"/>
  <c r="C12" i="2" s="1"/>
  <c r="I28" i="5" l="1"/>
  <c r="F17" i="5"/>
  <c r="F19" i="5"/>
  <c r="J17" i="5"/>
  <c r="J20" i="5" s="1"/>
  <c r="J28" i="5" s="1"/>
  <c r="G19" i="5"/>
  <c r="G17" i="5"/>
  <c r="C17" i="5"/>
  <c r="C19" i="5"/>
  <c r="B19" i="5"/>
  <c r="B17" i="5"/>
  <c r="E17" i="5"/>
  <c r="E19" i="5"/>
  <c r="D19" i="5"/>
  <c r="D17" i="5"/>
  <c r="H19" i="5"/>
  <c r="H17" i="5"/>
  <c r="B24" i="4"/>
  <c r="B23" i="4"/>
  <c r="D12" i="2"/>
  <c r="D13" i="2" s="1"/>
  <c r="F20" i="2"/>
  <c r="F21" i="2" s="1"/>
  <c r="E20" i="2"/>
  <c r="E21" i="2" s="1"/>
  <c r="E13" i="2"/>
  <c r="E16" i="2" s="1"/>
  <c r="D20" i="2"/>
  <c r="D21" i="2" s="1"/>
  <c r="F13" i="2"/>
  <c r="F16" i="2" s="1"/>
  <c r="H13" i="2"/>
  <c r="H20" i="2"/>
  <c r="H21" i="2" s="1"/>
  <c r="I13" i="2"/>
  <c r="I20" i="2"/>
  <c r="I21" i="2" s="1"/>
  <c r="K20" i="2"/>
  <c r="K21" i="2" s="1"/>
  <c r="K13" i="2"/>
  <c r="K16" i="2" s="1"/>
  <c r="C20" i="2"/>
  <c r="C21" i="2" s="1"/>
  <c r="C13" i="2"/>
  <c r="C16" i="2" s="1"/>
  <c r="J20" i="2"/>
  <c r="J21" i="2" s="1"/>
  <c r="J13" i="2"/>
  <c r="F20" i="5" l="1"/>
  <c r="D20" i="5"/>
  <c r="D28" i="5" s="1"/>
  <c r="H20" i="5"/>
  <c r="H28" i="5" s="1"/>
  <c r="E20" i="5"/>
  <c r="E28" i="5" s="1"/>
  <c r="G20" i="5"/>
  <c r="G28" i="5" s="1"/>
  <c r="B20" i="5"/>
  <c r="B28" i="5" s="1"/>
  <c r="C20" i="5"/>
  <c r="C28" i="5" s="1"/>
  <c r="I23" i="2"/>
  <c r="I22" i="2"/>
  <c r="D22" i="2"/>
  <c r="D23" i="2" s="1"/>
  <c r="F22" i="2"/>
  <c r="F23" i="2" s="1"/>
  <c r="K22" i="2"/>
  <c r="K23" i="2" s="1"/>
  <c r="H22" i="2"/>
  <c r="H23" i="2" s="1"/>
  <c r="J22" i="2"/>
  <c r="J23" i="2" s="1"/>
  <c r="C23" i="2"/>
  <c r="C22" i="2"/>
  <c r="E22" i="2"/>
  <c r="E23" i="2" s="1"/>
  <c r="D16" i="2"/>
  <c r="D14" i="2"/>
  <c r="E14" i="2"/>
  <c r="E17" i="2" s="1"/>
  <c r="E25" i="2" s="1"/>
  <c r="C14" i="2"/>
  <c r="J16" i="2"/>
  <c r="I14" i="2"/>
  <c r="I16" i="2"/>
  <c r="H14" i="2"/>
  <c r="H16" i="2"/>
  <c r="F14" i="2"/>
  <c r="F17" i="2" s="1"/>
  <c r="F25" i="2" s="1"/>
  <c r="K14" i="2"/>
  <c r="D17" i="2" l="1"/>
  <c r="D25" i="2" s="1"/>
  <c r="C17" i="2"/>
  <c r="C25" i="2" s="1"/>
  <c r="J17" i="2"/>
  <c r="I17" i="2"/>
  <c r="I25" i="2" s="1"/>
  <c r="H17" i="2"/>
  <c r="H25" i="2" s="1"/>
  <c r="K17" i="2"/>
  <c r="K25" i="2" s="1"/>
  <c r="F18" i="1" l="1"/>
  <c r="G18" i="1"/>
  <c r="H18" i="1"/>
  <c r="I18" i="1"/>
  <c r="J18" i="1"/>
  <c r="K18" i="1"/>
  <c r="F9" i="1"/>
  <c r="E9" i="1"/>
  <c r="E18" i="1"/>
  <c r="E20" i="1" s="1"/>
  <c r="E21" i="1" l="1"/>
  <c r="I20" i="1"/>
  <c r="B19" i="1"/>
  <c r="K20" i="1"/>
  <c r="J20" i="1"/>
  <c r="H20" i="1"/>
  <c r="G20" i="1"/>
  <c r="F20" i="1"/>
  <c r="D18" i="1"/>
  <c r="D20" i="1" s="1"/>
  <c r="B17" i="1"/>
  <c r="B16" i="1"/>
  <c r="B14" i="1"/>
  <c r="B13" i="1"/>
  <c r="B12" i="1"/>
  <c r="B11" i="1"/>
  <c r="B10" i="1"/>
  <c r="K9" i="1"/>
  <c r="J9" i="1"/>
  <c r="I9" i="1"/>
  <c r="H9" i="1"/>
  <c r="G9" i="1"/>
  <c r="D9" i="1"/>
  <c r="B8" i="1"/>
  <c r="B7" i="1"/>
  <c r="B9" i="1" l="1"/>
  <c r="J21" i="1"/>
  <c r="H21" i="1"/>
  <c r="D21" i="1"/>
  <c r="K21" i="1"/>
  <c r="I21" i="1"/>
  <c r="G21" i="1"/>
  <c r="F21" i="1"/>
  <c r="B20" i="1"/>
  <c r="B18" i="1"/>
  <c r="B21" i="1" l="1"/>
</calcChain>
</file>

<file path=xl/sharedStrings.xml><?xml version="1.0" encoding="utf-8"?>
<sst xmlns="http://schemas.openxmlformats.org/spreadsheetml/2006/main" count="145" uniqueCount="85">
  <si>
    <t>TOTAL</t>
  </si>
  <si>
    <t>Revenus</t>
  </si>
  <si>
    <t>Loyers</t>
  </si>
  <si>
    <t>Suppléments</t>
  </si>
  <si>
    <t>FRAIS</t>
  </si>
  <si>
    <t>FRAIS DE GESTION</t>
  </si>
  <si>
    <t>AUTRES FRAIS</t>
  </si>
  <si>
    <t>ASSURANCE</t>
  </si>
  <si>
    <t>IMPOSITIONS</t>
  </si>
  <si>
    <t>TRAVAUX</t>
  </si>
  <si>
    <t>DEDUCTION COMPLEMENTAIRE</t>
  </si>
  <si>
    <t>COPROPRIETE</t>
  </si>
  <si>
    <t>TOTAL HORS INTERETS</t>
  </si>
  <si>
    <t>INTERETS</t>
  </si>
  <si>
    <t>FRAIS TOTAUX</t>
  </si>
  <si>
    <t>RESULTAT</t>
  </si>
  <si>
    <t>Non loué</t>
  </si>
  <si>
    <t>CHÂTEAU LYON</t>
  </si>
  <si>
    <t>EVIAN</t>
  </si>
  <si>
    <t>RC LYON 18 BELCOURT</t>
  </si>
  <si>
    <t>RC LYON 28 BELCOURT</t>
  </si>
  <si>
    <t>LYON 89 rue dePARIS</t>
  </si>
  <si>
    <t>BRON</t>
  </si>
  <si>
    <t>LYON 12 DUCHERE</t>
  </si>
  <si>
    <t>LYON 10 DUCHERE</t>
  </si>
  <si>
    <t>LYON APP</t>
  </si>
  <si>
    <t>I Prix de vente</t>
  </si>
  <si>
    <t>Prix d’Achat</t>
  </si>
  <si>
    <t>Frais d’achat</t>
  </si>
  <si>
    <t>Travaux</t>
  </si>
  <si>
    <t>2/ Prix d’Achat corrigé</t>
  </si>
  <si>
    <t>3/ Plus-Value brute</t>
  </si>
  <si>
    <t>Durée de détention</t>
  </si>
  <si>
    <t>% de déduction fiscale</t>
  </si>
  <si>
    <t>Abattement net</t>
  </si>
  <si>
    <t>4/ Plus-value nette fiscale</t>
  </si>
  <si>
    <t>Taux d’imposition général de 19 %</t>
  </si>
  <si>
    <t>Taux Taxe complémentaire</t>
  </si>
  <si>
    <t>Taxe complémentaire</t>
  </si>
  <si>
    <t>5/ Impôt du</t>
  </si>
  <si>
    <t>% de déduction sociale</t>
  </si>
  <si>
    <t>6/ Plus-value nette sociale</t>
  </si>
  <si>
    <t>7/ Contributions sociales dues</t>
  </si>
  <si>
    <t>8/ Net à payer aux finances publiques</t>
  </si>
  <si>
    <t>2 LYON</t>
  </si>
  <si>
    <t>4 LYON</t>
  </si>
  <si>
    <t>6 LYON</t>
  </si>
  <si>
    <t>8 LYON</t>
  </si>
  <si>
    <t>10 WIMEREUX</t>
  </si>
  <si>
    <t>12 WIMEREUX</t>
  </si>
  <si>
    <t>15 LYON</t>
  </si>
  <si>
    <t>LYON FOURVIERES</t>
  </si>
  <si>
    <t>TERRAIN LYON</t>
  </si>
  <si>
    <t>EXO</t>
  </si>
  <si>
    <t>TABLEAU DE SYNTHESE REVENUS FONCIERS</t>
  </si>
  <si>
    <t>TABLEAU DE SYNTHESE DE CALCUL DES PLUS  VALUES</t>
  </si>
  <si>
    <t>Taux d’imposition total de 17,20 %</t>
  </si>
  <si>
    <t>CORRECTIONS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</si>
  <si>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Nombre de parts : 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</si>
  <si>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Revenus </t>
    </r>
  </si>
  <si>
    <t>Fonciers (2/3 des Bénéfices de la SCI)</t>
  </si>
  <si>
    <t xml:space="preserve">Salaires : Mr 85 000 €, Madame 125 000 €, </t>
  </si>
  <si>
    <t xml:space="preserve">Mobiliers : AXA 3500 €, Dividendes 8000 € </t>
  </si>
  <si>
    <t>Revenus Fonciers :</t>
  </si>
  <si>
    <t>Château de LYON : Résidence personnelle, donc exclu</t>
  </si>
  <si>
    <t xml:space="preserve">Appartement LYON, 50 Boulevard des Alpes : Taxation </t>
  </si>
  <si>
    <t>Evian : Taxation location emplacement</t>
  </si>
  <si>
    <t>RC LYON 18 : Taxation</t>
  </si>
  <si>
    <t>RC LYON 28 : Taxation</t>
  </si>
  <si>
    <t>Lyon 89 rue de Paris : Taxation</t>
  </si>
  <si>
    <t>Entrepôt BRON : Taxation</t>
  </si>
  <si>
    <t>Appartement NEUF : Taxation + PINEL possible</t>
  </si>
  <si>
    <t>Appartement ancien : Taxation</t>
  </si>
  <si>
    <t>Plus-values :</t>
  </si>
  <si>
    <t>LYON 2 rue de PARIS : +V</t>
  </si>
  <si>
    <t>LYON 4 rue de PARIS : + V</t>
  </si>
  <si>
    <t>LYON 6 rue de PARIS : + V</t>
  </si>
  <si>
    <t>LYON 8 rue de PARIS : +V</t>
  </si>
  <si>
    <t>WIMEREUX, 10 Digue : EXO</t>
  </si>
  <si>
    <t>WIMEREUX, 12 Digue : +V</t>
  </si>
  <si>
    <t>LYON 15 rue de PARIS : +V</t>
  </si>
  <si>
    <t>LYON, Hôtel particulier : EXO</t>
  </si>
  <si>
    <t>LYON, Gerland : +V</t>
  </si>
  <si>
    <t>a) 6,5</t>
  </si>
  <si>
    <t>b)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</si>
</sst>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7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9"/>
      <color theme="1"/>
      <name val="Times New Roman"/>
      <family val="1"/>
    </font>
    <font>
      <b/>
      <sz val="6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7" xfId="0" applyBorder="1"/>
    <xf numFmtId="0" fontId="1" fillId="0" borderId="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9" fillId="0" borderId="6" xfId="1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workbookViewId="0">
      <selection sqref="A1:K21"/>
    </sheetView>
  </sheetViews>
  <sheetFormatPr baseColWidth="10" defaultRowHeight="15" x14ac:dyDescent="0.25"/>
  <cols>
    <col min="1" max="1" width="21.7109375" customWidth="1"/>
    <col min="2" max="11" width="9.7109375" customWidth="1"/>
  </cols>
  <sheetData>
    <row r="1" spans="1:11" x14ac:dyDescent="0.25">
      <c r="A1" t="s">
        <v>54</v>
      </c>
    </row>
    <row r="2" spans="1:11" ht="15.75" thickBot="1" x14ac:dyDescent="0.3"/>
    <row r="3" spans="1:11" ht="51" x14ac:dyDescent="0.25">
      <c r="A3" s="29"/>
      <c r="B3" s="32" t="s">
        <v>0</v>
      </c>
      <c r="C3" s="29" t="s">
        <v>17</v>
      </c>
      <c r="D3" s="11" t="s">
        <v>25</v>
      </c>
      <c r="E3" s="1" t="s">
        <v>18</v>
      </c>
      <c r="F3" s="35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</row>
    <row r="4" spans="1:11" x14ac:dyDescent="0.25">
      <c r="A4" s="30"/>
      <c r="B4" s="33"/>
      <c r="C4" s="30"/>
      <c r="D4" s="2"/>
      <c r="E4" s="2"/>
      <c r="F4" s="30"/>
      <c r="G4" s="2"/>
      <c r="H4" s="2"/>
      <c r="I4" s="2"/>
      <c r="J4" s="2"/>
      <c r="K4" s="2"/>
    </row>
    <row r="5" spans="1:11" ht="15.75" thickBot="1" x14ac:dyDescent="0.3">
      <c r="A5" s="31"/>
      <c r="B5" s="34"/>
      <c r="C5" s="31"/>
      <c r="D5" s="10"/>
      <c r="E5" s="10"/>
      <c r="F5" s="31"/>
      <c r="G5" s="3"/>
      <c r="H5" s="3"/>
      <c r="I5" s="10"/>
      <c r="J5" s="10"/>
      <c r="K5" s="10"/>
    </row>
    <row r="6" spans="1:11" ht="15.75" thickBot="1" x14ac:dyDescent="0.3">
      <c r="A6" s="4" t="s">
        <v>1</v>
      </c>
      <c r="B6" s="5"/>
      <c r="C6" s="8"/>
      <c r="D6" s="5"/>
      <c r="E6" s="5"/>
      <c r="F6" s="5"/>
      <c r="G6" s="5"/>
      <c r="H6" s="5"/>
      <c r="I6" s="5"/>
      <c r="J6" s="5"/>
      <c r="K6" s="5"/>
    </row>
    <row r="7" spans="1:11" ht="15.75" thickBot="1" x14ac:dyDescent="0.3">
      <c r="A7" s="4" t="s">
        <v>2</v>
      </c>
      <c r="B7" s="5">
        <f t="shared" ref="B7:B14" si="0">SUM(C7:K7)</f>
        <v>347300</v>
      </c>
      <c r="C7" s="9"/>
      <c r="D7" s="5">
        <v>12000</v>
      </c>
      <c r="E7" s="5">
        <v>24000</v>
      </c>
      <c r="F7" s="5">
        <v>72000</v>
      </c>
      <c r="G7" s="5">
        <v>96000</v>
      </c>
      <c r="H7" s="5">
        <v>36000</v>
      </c>
      <c r="I7" s="5">
        <v>96000</v>
      </c>
      <c r="J7" s="5">
        <v>8000</v>
      </c>
      <c r="K7" s="5">
        <v>3300</v>
      </c>
    </row>
    <row r="8" spans="1:11" ht="15.75" thickBot="1" x14ac:dyDescent="0.3">
      <c r="A8" s="4" t="s">
        <v>3</v>
      </c>
      <c r="B8" s="5">
        <f t="shared" si="0"/>
        <v>15000</v>
      </c>
      <c r="C8" s="5"/>
      <c r="D8" s="5"/>
      <c r="E8" s="5"/>
      <c r="F8" s="5"/>
      <c r="G8" s="5">
        <v>2500</v>
      </c>
      <c r="H8" s="5"/>
      <c r="I8" s="5">
        <v>12500</v>
      </c>
      <c r="J8" s="5"/>
      <c r="K8" s="5"/>
    </row>
    <row r="9" spans="1:11" ht="15.75" thickBot="1" x14ac:dyDescent="0.3">
      <c r="A9" s="4" t="s">
        <v>0</v>
      </c>
      <c r="B9" s="5">
        <f t="shared" si="0"/>
        <v>362300</v>
      </c>
      <c r="C9" s="5"/>
      <c r="D9" s="5">
        <f t="shared" ref="D9:K9" si="1">SUM(D6:D8)</f>
        <v>12000</v>
      </c>
      <c r="E9" s="5">
        <f t="shared" si="1"/>
        <v>24000</v>
      </c>
      <c r="F9" s="5">
        <f t="shared" si="1"/>
        <v>72000</v>
      </c>
      <c r="G9" s="5">
        <f t="shared" si="1"/>
        <v>98500</v>
      </c>
      <c r="H9" s="5">
        <f t="shared" si="1"/>
        <v>36000</v>
      </c>
      <c r="I9" s="5">
        <f t="shared" si="1"/>
        <v>108500</v>
      </c>
      <c r="J9" s="5">
        <f t="shared" si="1"/>
        <v>8000</v>
      </c>
      <c r="K9" s="5">
        <f t="shared" si="1"/>
        <v>3300</v>
      </c>
    </row>
    <row r="10" spans="1:11" ht="15.75" thickBot="1" x14ac:dyDescent="0.3">
      <c r="A10" s="4" t="s">
        <v>4</v>
      </c>
      <c r="B10" s="5">
        <f t="shared" si="0"/>
        <v>0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.75" thickBot="1" x14ac:dyDescent="0.3">
      <c r="A11" s="4" t="s">
        <v>5</v>
      </c>
      <c r="B11" s="5">
        <f t="shared" si="0"/>
        <v>160</v>
      </c>
      <c r="C11" s="5"/>
      <c r="D11" s="5">
        <v>20</v>
      </c>
      <c r="E11" s="5">
        <v>20</v>
      </c>
      <c r="F11" s="5">
        <v>20</v>
      </c>
      <c r="G11" s="5">
        <v>20</v>
      </c>
      <c r="H11" s="5">
        <v>20</v>
      </c>
      <c r="I11" s="5">
        <v>20</v>
      </c>
      <c r="J11" s="5">
        <v>20</v>
      </c>
      <c r="K11" s="5">
        <v>20</v>
      </c>
    </row>
    <row r="12" spans="1:11" ht="15.75" thickBot="1" x14ac:dyDescent="0.3">
      <c r="A12" s="4" t="s">
        <v>6</v>
      </c>
      <c r="B12" s="5">
        <f t="shared" si="0"/>
        <v>0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.75" thickBot="1" x14ac:dyDescent="0.3">
      <c r="A13" s="4" t="s">
        <v>7</v>
      </c>
      <c r="B13" s="5">
        <f t="shared" si="0"/>
        <v>3700</v>
      </c>
      <c r="C13" s="5"/>
      <c r="D13" s="5"/>
      <c r="E13" s="5"/>
      <c r="F13" s="5">
        <v>1800</v>
      </c>
      <c r="G13" s="5">
        <v>1700</v>
      </c>
      <c r="H13" s="5"/>
      <c r="I13" s="5"/>
      <c r="J13" s="5">
        <v>200</v>
      </c>
      <c r="K13" s="5"/>
    </row>
    <row r="14" spans="1:11" ht="15.75" thickBot="1" x14ac:dyDescent="0.3">
      <c r="A14" s="4" t="s">
        <v>8</v>
      </c>
      <c r="B14" s="5">
        <f t="shared" si="0"/>
        <v>18500</v>
      </c>
      <c r="C14" s="5"/>
      <c r="D14" s="5">
        <v>1500</v>
      </c>
      <c r="E14" s="5">
        <v>1000</v>
      </c>
      <c r="F14" s="5">
        <v>8000</v>
      </c>
      <c r="G14" s="5">
        <v>7000</v>
      </c>
      <c r="H14" s="5">
        <v>1000</v>
      </c>
      <c r="I14" s="5"/>
      <c r="J14" s="5"/>
      <c r="K14" s="5"/>
    </row>
    <row r="15" spans="1:11" ht="15.75" thickBot="1" x14ac:dyDescent="0.3">
      <c r="A15" s="4" t="s">
        <v>9</v>
      </c>
      <c r="B15" s="5"/>
      <c r="C15" s="5"/>
      <c r="D15" s="5"/>
      <c r="E15" s="5"/>
      <c r="F15" s="5">
        <v>1200</v>
      </c>
      <c r="G15" s="5">
        <v>5000</v>
      </c>
      <c r="H15" s="5">
        <v>1200</v>
      </c>
      <c r="I15" s="5">
        <v>1800</v>
      </c>
      <c r="J15" s="5"/>
      <c r="K15" s="5"/>
    </row>
    <row r="16" spans="1:11" ht="26.25" thickBot="1" x14ac:dyDescent="0.3">
      <c r="A16" s="4" t="s">
        <v>10</v>
      </c>
      <c r="B16" s="5">
        <f t="shared" ref="B16:B21" si="2">SUM(C16:K16)</f>
        <v>0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ht="15.75" thickBot="1" x14ac:dyDescent="0.3">
      <c r="A17" s="4" t="s">
        <v>11</v>
      </c>
      <c r="B17" s="5">
        <f t="shared" si="2"/>
        <v>0</v>
      </c>
      <c r="C17" s="5"/>
      <c r="D17" s="5"/>
      <c r="E17" s="5"/>
      <c r="F17" s="5"/>
      <c r="G17" s="5"/>
      <c r="H17" s="5"/>
      <c r="I17" s="5"/>
      <c r="J17" s="5"/>
      <c r="K17" s="5"/>
    </row>
    <row r="18" spans="1:11" ht="15.75" thickBot="1" x14ac:dyDescent="0.3">
      <c r="A18" s="4" t="s">
        <v>12</v>
      </c>
      <c r="B18" s="5">
        <f t="shared" si="2"/>
        <v>31560</v>
      </c>
      <c r="C18" s="5"/>
      <c r="D18" s="5">
        <f t="shared" ref="D18:K18" si="3">SUM(D11:D17)</f>
        <v>1520</v>
      </c>
      <c r="E18" s="5">
        <f t="shared" si="3"/>
        <v>1020</v>
      </c>
      <c r="F18" s="5">
        <f t="shared" si="3"/>
        <v>11020</v>
      </c>
      <c r="G18" s="5">
        <f t="shared" si="3"/>
        <v>13720</v>
      </c>
      <c r="H18" s="5">
        <f t="shared" si="3"/>
        <v>2220</v>
      </c>
      <c r="I18" s="5">
        <f t="shared" si="3"/>
        <v>1820</v>
      </c>
      <c r="J18" s="5">
        <f t="shared" si="3"/>
        <v>220</v>
      </c>
      <c r="K18" s="5">
        <f t="shared" si="3"/>
        <v>20</v>
      </c>
    </row>
    <row r="19" spans="1:11" ht="15.75" thickBot="1" x14ac:dyDescent="0.3">
      <c r="A19" s="4" t="s">
        <v>13</v>
      </c>
      <c r="B19" s="5">
        <f t="shared" si="2"/>
        <v>19600</v>
      </c>
      <c r="C19" s="5"/>
      <c r="D19" s="5">
        <v>4600</v>
      </c>
      <c r="E19" s="5"/>
      <c r="F19" s="5"/>
      <c r="G19" s="5"/>
      <c r="H19" s="5"/>
      <c r="I19" s="5"/>
      <c r="J19" s="5">
        <v>15000</v>
      </c>
      <c r="K19" s="5"/>
    </row>
    <row r="20" spans="1:11" ht="15.75" thickBot="1" x14ac:dyDescent="0.3">
      <c r="A20" s="4" t="s">
        <v>14</v>
      </c>
      <c r="B20" s="5">
        <f t="shared" si="2"/>
        <v>51160</v>
      </c>
      <c r="C20" s="5"/>
      <c r="D20" s="5">
        <f t="shared" ref="D20:K20" si="4">D18+D19</f>
        <v>6120</v>
      </c>
      <c r="E20" s="5">
        <f t="shared" ref="E20" si="5">E18+E19</f>
        <v>1020</v>
      </c>
      <c r="F20" s="5">
        <f t="shared" si="4"/>
        <v>11020</v>
      </c>
      <c r="G20" s="5">
        <f t="shared" si="4"/>
        <v>13720</v>
      </c>
      <c r="H20" s="5">
        <f t="shared" si="4"/>
        <v>2220</v>
      </c>
      <c r="I20" s="5">
        <f t="shared" si="4"/>
        <v>1820</v>
      </c>
      <c r="J20" s="5">
        <f t="shared" si="4"/>
        <v>15220</v>
      </c>
      <c r="K20" s="5">
        <f t="shared" si="4"/>
        <v>20</v>
      </c>
    </row>
    <row r="21" spans="1:11" ht="15.75" thickBot="1" x14ac:dyDescent="0.3">
      <c r="A21" s="4" t="s">
        <v>15</v>
      </c>
      <c r="B21" s="5">
        <f t="shared" si="2"/>
        <v>311140</v>
      </c>
      <c r="C21" s="5"/>
      <c r="D21" s="5">
        <f t="shared" ref="D21:K21" si="6">D9-D20</f>
        <v>5880</v>
      </c>
      <c r="E21" s="5">
        <f t="shared" ref="E21" si="7">E9-E20</f>
        <v>22980</v>
      </c>
      <c r="F21" s="5">
        <f t="shared" si="6"/>
        <v>60980</v>
      </c>
      <c r="G21" s="5">
        <f t="shared" si="6"/>
        <v>84780</v>
      </c>
      <c r="H21" s="5">
        <f t="shared" si="6"/>
        <v>33780</v>
      </c>
      <c r="I21" s="5">
        <f t="shared" si="6"/>
        <v>106680</v>
      </c>
      <c r="J21" s="5">
        <f t="shared" si="6"/>
        <v>-7220</v>
      </c>
      <c r="K21" s="5">
        <f t="shared" si="6"/>
        <v>3280</v>
      </c>
    </row>
    <row r="22" spans="1:11" x14ac:dyDescent="0.25">
      <c r="A22" s="6"/>
      <c r="B22" s="7"/>
      <c r="C22" s="7" t="s">
        <v>16</v>
      </c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</row>
    <row r="29" spans="1:11" ht="12" customHeight="1" x14ac:dyDescent="0.25"/>
  </sheetData>
  <mergeCells count="4">
    <mergeCell ref="A3:A5"/>
    <mergeCell ref="B3:B5"/>
    <mergeCell ref="C3:C5"/>
    <mergeCell ref="F3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41A0-0A4F-4A55-B2F8-15CD3B52E1D6}">
  <dimension ref="A4:K24"/>
  <sheetViews>
    <sheetView topLeftCell="A13" workbookViewId="0">
      <selection activeCell="F10" sqref="F10"/>
    </sheetView>
  </sheetViews>
  <sheetFormatPr baseColWidth="10" defaultRowHeight="15" x14ac:dyDescent="0.25"/>
  <cols>
    <col min="1" max="1" width="20.85546875" customWidth="1"/>
  </cols>
  <sheetData>
    <row r="4" spans="1:11" x14ac:dyDescent="0.25">
      <c r="A4" t="s">
        <v>54</v>
      </c>
    </row>
    <row r="5" spans="1:11" ht="15.75" thickBot="1" x14ac:dyDescent="0.3"/>
    <row r="6" spans="1:11" ht="25.5" x14ac:dyDescent="0.25">
      <c r="A6" s="29"/>
      <c r="B6" s="32" t="s">
        <v>0</v>
      </c>
      <c r="C6" s="29" t="s">
        <v>17</v>
      </c>
      <c r="D6" s="11" t="s">
        <v>25</v>
      </c>
      <c r="E6" s="1" t="s">
        <v>18</v>
      </c>
      <c r="F6" s="35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</row>
    <row r="7" spans="1:11" x14ac:dyDescent="0.25">
      <c r="A7" s="30"/>
      <c r="B7" s="33"/>
      <c r="C7" s="30"/>
      <c r="D7" s="2"/>
      <c r="E7" s="2"/>
      <c r="F7" s="30"/>
      <c r="G7" s="2"/>
      <c r="H7" s="2"/>
      <c r="I7" s="2"/>
      <c r="J7" s="2"/>
      <c r="K7" s="2"/>
    </row>
    <row r="8" spans="1:11" ht="15.75" thickBot="1" x14ac:dyDescent="0.3">
      <c r="A8" s="31"/>
      <c r="B8" s="34"/>
      <c r="C8" s="31"/>
      <c r="D8" s="10"/>
      <c r="E8" s="10"/>
      <c r="F8" s="31"/>
      <c r="G8" s="3"/>
      <c r="H8" s="3"/>
      <c r="I8" s="10"/>
      <c r="J8" s="10"/>
      <c r="K8" s="10"/>
    </row>
    <row r="9" spans="1:11" ht="15.75" thickBot="1" x14ac:dyDescent="0.3">
      <c r="A9" s="27" t="s">
        <v>1</v>
      </c>
      <c r="B9" s="5"/>
      <c r="C9" s="8"/>
      <c r="D9" s="5"/>
      <c r="E9" s="5"/>
      <c r="F9" s="5"/>
      <c r="G9" s="5"/>
      <c r="H9" s="5"/>
      <c r="I9" s="5"/>
      <c r="J9" s="5"/>
      <c r="K9" s="5"/>
    </row>
    <row r="10" spans="1:11" ht="15.75" thickBot="1" x14ac:dyDescent="0.3">
      <c r="A10" s="27" t="s">
        <v>2</v>
      </c>
      <c r="B10" s="5">
        <f t="shared" ref="B10:B17" si="0">SUM(C10:K10)</f>
        <v>0</v>
      </c>
      <c r="C10" s="9"/>
      <c r="D10" s="5"/>
      <c r="E10" s="5"/>
      <c r="F10" s="5"/>
      <c r="G10" s="5"/>
      <c r="H10" s="5"/>
      <c r="I10" s="5"/>
      <c r="J10" s="5"/>
      <c r="K10" s="5"/>
    </row>
    <row r="11" spans="1:11" ht="15.75" thickBot="1" x14ac:dyDescent="0.3">
      <c r="A11" s="27" t="s">
        <v>3</v>
      </c>
      <c r="B11" s="5">
        <f t="shared" si="0"/>
        <v>0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15.75" thickBot="1" x14ac:dyDescent="0.3">
      <c r="A12" s="27" t="s">
        <v>0</v>
      </c>
      <c r="B12" s="5">
        <f t="shared" si="0"/>
        <v>0</v>
      </c>
      <c r="C12" s="5">
        <f t="shared" ref="C12:K12" si="1">SUM(C9:C11)</f>
        <v>0</v>
      </c>
      <c r="D12" s="5">
        <f t="shared" ref="D12" si="2">SUM(D9:D11)</f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</row>
    <row r="13" spans="1:11" ht="15.75" thickBot="1" x14ac:dyDescent="0.3">
      <c r="A13" s="27" t="s">
        <v>4</v>
      </c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26.25" thickBot="1" x14ac:dyDescent="0.3">
      <c r="A14" s="27" t="s">
        <v>5</v>
      </c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15.75" thickBot="1" x14ac:dyDescent="0.3">
      <c r="A15" s="27" t="s">
        <v>6</v>
      </c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.75" thickBot="1" x14ac:dyDescent="0.3">
      <c r="A16" s="27" t="s">
        <v>7</v>
      </c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ht="15.75" thickBot="1" x14ac:dyDescent="0.3">
      <c r="A17" s="27" t="s">
        <v>8</v>
      </c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</row>
    <row r="18" spans="1:11" ht="15.75" thickBot="1" x14ac:dyDescent="0.3">
      <c r="A18" s="27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39" thickBot="1" x14ac:dyDescent="0.3">
      <c r="A19" s="27" t="s">
        <v>10</v>
      </c>
      <c r="B19" s="5">
        <f t="shared" ref="B19:B24" si="3">SUM(C19:K19)</f>
        <v>0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 ht="15.75" thickBot="1" x14ac:dyDescent="0.3">
      <c r="A20" s="27" t="s">
        <v>11</v>
      </c>
      <c r="B20" s="5">
        <f t="shared" si="3"/>
        <v>0</v>
      </c>
      <c r="C20" s="5"/>
      <c r="D20" s="5"/>
      <c r="E20" s="5"/>
      <c r="F20" s="5"/>
      <c r="G20" s="5"/>
      <c r="H20" s="5"/>
      <c r="I20" s="5"/>
      <c r="J20" s="5"/>
      <c r="K20" s="5"/>
    </row>
    <row r="21" spans="1:11" ht="26.25" thickBot="1" x14ac:dyDescent="0.3">
      <c r="A21" s="27" t="s">
        <v>12</v>
      </c>
      <c r="B21" s="5">
        <f t="shared" si="3"/>
        <v>0</v>
      </c>
      <c r="C21" s="5">
        <f t="shared" ref="C21:D21" si="4">SUM(C14:C20)</f>
        <v>0</v>
      </c>
      <c r="D21" s="5">
        <f t="shared" si="4"/>
        <v>0</v>
      </c>
      <c r="E21" s="5">
        <f t="shared" ref="E21:K21" si="5">SUM(E14:E20)</f>
        <v>0</v>
      </c>
      <c r="F21" s="5">
        <f t="shared" si="5"/>
        <v>0</v>
      </c>
      <c r="G21" s="5">
        <f t="shared" si="5"/>
        <v>0</v>
      </c>
      <c r="H21" s="5">
        <f t="shared" si="5"/>
        <v>0</v>
      </c>
      <c r="I21" s="5">
        <f t="shared" si="5"/>
        <v>0</v>
      </c>
      <c r="J21" s="5">
        <f t="shared" si="5"/>
        <v>0</v>
      </c>
      <c r="K21" s="5">
        <f t="shared" si="5"/>
        <v>0</v>
      </c>
    </row>
    <row r="22" spans="1:11" ht="15.75" thickBot="1" x14ac:dyDescent="0.3">
      <c r="A22" s="27" t="s">
        <v>13</v>
      </c>
      <c r="B22" s="5">
        <f t="shared" si="3"/>
        <v>0</v>
      </c>
      <c r="C22" s="5"/>
      <c r="D22" s="5"/>
      <c r="E22" s="5"/>
      <c r="F22" s="5"/>
      <c r="G22" s="5"/>
      <c r="H22" s="5"/>
      <c r="I22" s="5"/>
      <c r="J22" s="5"/>
      <c r="K22" s="5"/>
    </row>
    <row r="23" spans="1:11" ht="15.75" thickBot="1" x14ac:dyDescent="0.3">
      <c r="A23" s="27" t="s">
        <v>14</v>
      </c>
      <c r="B23" s="5">
        <f t="shared" si="3"/>
        <v>0</v>
      </c>
      <c r="C23" s="5">
        <f t="shared" ref="C23:D23" si="6">C21+C22</f>
        <v>0</v>
      </c>
      <c r="D23" s="5">
        <f t="shared" si="6"/>
        <v>0</v>
      </c>
      <c r="E23" s="5">
        <f t="shared" ref="E23:K23" si="7">E21+E22</f>
        <v>0</v>
      </c>
      <c r="F23" s="5">
        <f t="shared" si="7"/>
        <v>0</v>
      </c>
      <c r="G23" s="5">
        <f t="shared" si="7"/>
        <v>0</v>
      </c>
      <c r="H23" s="5">
        <f t="shared" si="7"/>
        <v>0</v>
      </c>
      <c r="I23" s="5">
        <f t="shared" si="7"/>
        <v>0</v>
      </c>
      <c r="J23" s="5">
        <f t="shared" si="7"/>
        <v>0</v>
      </c>
      <c r="K23" s="5">
        <f t="shared" si="7"/>
        <v>0</v>
      </c>
    </row>
    <row r="24" spans="1:11" ht="15.75" thickBot="1" x14ac:dyDescent="0.3">
      <c r="A24" s="27" t="s">
        <v>15</v>
      </c>
      <c r="B24" s="5">
        <f t="shared" si="3"/>
        <v>0</v>
      </c>
      <c r="C24" s="5">
        <f t="shared" ref="C24:D24" si="8">C12-C23</f>
        <v>0</v>
      </c>
      <c r="D24" s="5">
        <f t="shared" si="8"/>
        <v>0</v>
      </c>
      <c r="E24" s="5">
        <f t="shared" ref="E24:K24" si="9">E12-E23</f>
        <v>0</v>
      </c>
      <c r="F24" s="5">
        <f t="shared" si="9"/>
        <v>0</v>
      </c>
      <c r="G24" s="5">
        <f t="shared" si="9"/>
        <v>0</v>
      </c>
      <c r="H24" s="5">
        <f t="shared" si="9"/>
        <v>0</v>
      </c>
      <c r="I24" s="5">
        <f t="shared" si="9"/>
        <v>0</v>
      </c>
      <c r="J24" s="5">
        <f t="shared" si="9"/>
        <v>0</v>
      </c>
      <c r="K24" s="5">
        <f t="shared" si="9"/>
        <v>0</v>
      </c>
    </row>
  </sheetData>
  <mergeCells count="4">
    <mergeCell ref="A6:A8"/>
    <mergeCell ref="B6:B8"/>
    <mergeCell ref="C6:C8"/>
    <mergeCell ref="F6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5033-95E0-49E5-BBDC-44EF88312786}">
  <dimension ref="A4:J29"/>
  <sheetViews>
    <sheetView workbookViewId="0">
      <selection activeCell="I7" sqref="I7"/>
    </sheetView>
  </sheetViews>
  <sheetFormatPr baseColWidth="10" defaultRowHeight="15" x14ac:dyDescent="0.25"/>
  <sheetData>
    <row r="4" spans="1:10" ht="21.75" thickBot="1" x14ac:dyDescent="0.4">
      <c r="A4" s="12" t="s">
        <v>55</v>
      </c>
    </row>
    <row r="5" spans="1:10" ht="36.75" thickBot="1" x14ac:dyDescent="0.3">
      <c r="A5" s="13"/>
      <c r="B5" s="14" t="s">
        <v>44</v>
      </c>
      <c r="C5" s="14" t="s">
        <v>45</v>
      </c>
      <c r="D5" s="14" t="s">
        <v>46</v>
      </c>
      <c r="E5" s="14" t="s">
        <v>47</v>
      </c>
      <c r="F5" s="15" t="s">
        <v>48</v>
      </c>
      <c r="G5" s="15" t="s">
        <v>49</v>
      </c>
      <c r="H5" s="15" t="s">
        <v>50</v>
      </c>
      <c r="I5" s="15" t="s">
        <v>51</v>
      </c>
      <c r="J5" s="15" t="s">
        <v>52</v>
      </c>
    </row>
    <row r="6" spans="1:10" ht="15.75" thickBot="1" x14ac:dyDescent="0.3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15.75" thickBot="1" x14ac:dyDescent="0.3">
      <c r="A7" s="16" t="s">
        <v>27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>
      <c r="A8" s="16" t="s">
        <v>28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15.75" thickBot="1" x14ac:dyDescent="0.3">
      <c r="A9" s="16" t="s">
        <v>29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ht="17.25" thickBot="1" x14ac:dyDescent="0.3">
      <c r="A10" s="16" t="s">
        <v>30</v>
      </c>
      <c r="B10" s="18">
        <f>B7+B8+B9</f>
        <v>0</v>
      </c>
      <c r="C10" s="18">
        <f t="shared" ref="C10:E10" si="0">C7+C8+C9</f>
        <v>0</v>
      </c>
      <c r="D10" s="18">
        <f t="shared" si="0"/>
        <v>0</v>
      </c>
      <c r="E10" s="18">
        <f t="shared" si="0"/>
        <v>0</v>
      </c>
      <c r="F10" s="18">
        <f t="shared" ref="F10" si="1">F7+F8+F9</f>
        <v>0</v>
      </c>
      <c r="G10" s="18">
        <f t="shared" ref="G10:J10" si="2">G7+G8+G9</f>
        <v>0</v>
      </c>
      <c r="H10" s="18">
        <f t="shared" si="2"/>
        <v>0</v>
      </c>
      <c r="I10" s="18">
        <f>I7+I8+I9</f>
        <v>0</v>
      </c>
      <c r="J10" s="18">
        <f t="shared" si="2"/>
        <v>0</v>
      </c>
    </row>
    <row r="11" spans="1:10" ht="17.25" thickBot="1" x14ac:dyDescent="0.3">
      <c r="A11" s="16" t="s">
        <v>31</v>
      </c>
      <c r="B11" s="18">
        <f>B6-B10</f>
        <v>0</v>
      </c>
      <c r="C11" s="18">
        <f t="shared" ref="C11:E11" si="3">C6-C10</f>
        <v>0</v>
      </c>
      <c r="D11" s="18">
        <f t="shared" si="3"/>
        <v>0</v>
      </c>
      <c r="E11" s="18">
        <f t="shared" si="3"/>
        <v>0</v>
      </c>
      <c r="F11" s="18">
        <f t="shared" ref="F11" si="4">F6-F10</f>
        <v>0</v>
      </c>
      <c r="G11" s="18">
        <f t="shared" ref="G11:J11" si="5">G6-G10</f>
        <v>0</v>
      </c>
      <c r="H11" s="18">
        <f t="shared" si="5"/>
        <v>0</v>
      </c>
      <c r="I11" s="18">
        <f>I6-I10</f>
        <v>0</v>
      </c>
      <c r="J11" s="18">
        <f t="shared" si="5"/>
        <v>0</v>
      </c>
    </row>
    <row r="12" spans="1:10" ht="15.75" thickBot="1" x14ac:dyDescent="0.3">
      <c r="A12" s="16"/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17.25" thickBot="1" x14ac:dyDescent="0.3">
      <c r="A13" s="16" t="s">
        <v>32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17.25" thickBot="1" x14ac:dyDescent="0.3">
      <c r="A14" s="16" t="s">
        <v>33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5.75" thickBot="1" x14ac:dyDescent="0.3">
      <c r="A15" s="16" t="s">
        <v>34</v>
      </c>
      <c r="B15" s="24">
        <f>B11*B14</f>
        <v>0</v>
      </c>
      <c r="C15" s="24">
        <f t="shared" ref="C15:J15" si="6">C11*C14</f>
        <v>0</v>
      </c>
      <c r="D15" s="24">
        <f t="shared" si="6"/>
        <v>0</v>
      </c>
      <c r="E15" s="24">
        <f t="shared" si="6"/>
        <v>0</v>
      </c>
      <c r="F15" s="24">
        <f t="shared" ref="F15" si="7">F11*F14</f>
        <v>0</v>
      </c>
      <c r="G15" s="24">
        <f t="shared" si="6"/>
        <v>0</v>
      </c>
      <c r="H15" s="24">
        <f t="shared" si="6"/>
        <v>0</v>
      </c>
      <c r="I15" s="24">
        <f t="shared" si="6"/>
        <v>0</v>
      </c>
      <c r="J15" s="24">
        <f t="shared" si="6"/>
        <v>0</v>
      </c>
    </row>
    <row r="16" spans="1:10" ht="17.25" thickBot="1" x14ac:dyDescent="0.3">
      <c r="A16" s="16" t="s">
        <v>35</v>
      </c>
      <c r="B16" s="20">
        <f>B11-B15</f>
        <v>0</v>
      </c>
      <c r="C16" s="20">
        <f>C11-C15</f>
        <v>0</v>
      </c>
      <c r="D16" s="20">
        <f t="shared" ref="D16:E16" si="8">D11-D15</f>
        <v>0</v>
      </c>
      <c r="E16" s="20">
        <f t="shared" si="8"/>
        <v>0</v>
      </c>
      <c r="F16" s="20">
        <f t="shared" ref="F16" si="9">F11-F15</f>
        <v>0</v>
      </c>
      <c r="G16" s="20">
        <f t="shared" ref="G16:J16" si="10">G11-G15</f>
        <v>0</v>
      </c>
      <c r="H16" s="20">
        <f>H11-H15</f>
        <v>0</v>
      </c>
      <c r="I16" s="20">
        <f>I11-I15</f>
        <v>0</v>
      </c>
      <c r="J16" s="20">
        <f t="shared" si="10"/>
        <v>0</v>
      </c>
    </row>
    <row r="17" spans="1:10" ht="33.75" thickBot="1" x14ac:dyDescent="0.3">
      <c r="A17" s="26" t="s">
        <v>36</v>
      </c>
      <c r="B17" s="25">
        <f>B16*0.19</f>
        <v>0</v>
      </c>
      <c r="C17" s="25">
        <f t="shared" ref="C17:E17" si="11">C16*0.19</f>
        <v>0</v>
      </c>
      <c r="D17" s="25">
        <f t="shared" si="11"/>
        <v>0</v>
      </c>
      <c r="E17" s="25">
        <f t="shared" si="11"/>
        <v>0</v>
      </c>
      <c r="F17" s="25">
        <f t="shared" ref="F17" si="12">F16*0.19</f>
        <v>0</v>
      </c>
      <c r="G17" s="25">
        <f t="shared" ref="G17:J17" si="13">G16*0.19</f>
        <v>0</v>
      </c>
      <c r="H17" s="25">
        <f t="shared" si="13"/>
        <v>0</v>
      </c>
      <c r="I17" s="25"/>
      <c r="J17" s="25">
        <f t="shared" si="13"/>
        <v>0</v>
      </c>
    </row>
    <row r="18" spans="1:10" ht="17.25" thickBot="1" x14ac:dyDescent="0.3">
      <c r="A18" s="16" t="s">
        <v>37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25.5" thickBot="1" x14ac:dyDescent="0.3">
      <c r="A19" s="26" t="s">
        <v>38</v>
      </c>
      <c r="B19" s="20">
        <f>B16*B18</f>
        <v>0</v>
      </c>
      <c r="C19" s="20">
        <f>C16*C18</f>
        <v>0</v>
      </c>
      <c r="D19" s="20">
        <f t="shared" ref="D19:J19" si="14">D16*D18</f>
        <v>0</v>
      </c>
      <c r="E19" s="20">
        <f t="shared" si="14"/>
        <v>0</v>
      </c>
      <c r="F19" s="20">
        <f t="shared" ref="F19" si="15">F16*F18</f>
        <v>0</v>
      </c>
      <c r="G19" s="20">
        <f t="shared" si="14"/>
        <v>0</v>
      </c>
      <c r="H19" s="20">
        <f t="shared" si="14"/>
        <v>0</v>
      </c>
      <c r="I19" s="20">
        <f t="shared" si="14"/>
        <v>0</v>
      </c>
      <c r="J19" s="20">
        <f t="shared" si="14"/>
        <v>0</v>
      </c>
    </row>
    <row r="20" spans="1:10" ht="15.75" thickBot="1" x14ac:dyDescent="0.3">
      <c r="A20" s="16" t="s">
        <v>39</v>
      </c>
      <c r="B20" s="20">
        <f>B17+B19</f>
        <v>0</v>
      </c>
      <c r="C20" s="20">
        <f>C17+C19</f>
        <v>0</v>
      </c>
      <c r="D20" s="20">
        <f t="shared" ref="D20:E20" si="16">D17+D19</f>
        <v>0</v>
      </c>
      <c r="E20" s="20">
        <f t="shared" si="16"/>
        <v>0</v>
      </c>
      <c r="F20" s="20">
        <f t="shared" ref="F20" si="17">F17+F19</f>
        <v>0</v>
      </c>
      <c r="G20" s="20">
        <f t="shared" ref="G20:J20" si="18">G17+G19</f>
        <v>0</v>
      </c>
      <c r="H20" s="20">
        <f t="shared" si="18"/>
        <v>0</v>
      </c>
      <c r="I20" s="20">
        <f t="shared" si="18"/>
        <v>0</v>
      </c>
      <c r="J20" s="20">
        <f t="shared" si="18"/>
        <v>0</v>
      </c>
    </row>
    <row r="21" spans="1:10" ht="15.75" thickBot="1" x14ac:dyDescent="0.3">
      <c r="A21" s="16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7.25" thickBot="1" x14ac:dyDescent="0.3">
      <c r="A22" s="16" t="s">
        <v>40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 ht="15.75" thickBot="1" x14ac:dyDescent="0.3">
      <c r="A23" s="16" t="s">
        <v>34</v>
      </c>
      <c r="B23" s="20">
        <f>B11*B22</f>
        <v>0</v>
      </c>
      <c r="C23" s="20">
        <f t="shared" ref="C23:E23" si="19">C11*C22</f>
        <v>0</v>
      </c>
      <c r="D23" s="20">
        <f t="shared" si="19"/>
        <v>0</v>
      </c>
      <c r="E23" s="20">
        <f t="shared" si="19"/>
        <v>0</v>
      </c>
      <c r="F23" s="20">
        <f t="shared" ref="F23" si="20">F11*F22</f>
        <v>0</v>
      </c>
      <c r="G23" s="20">
        <f t="shared" ref="G23:J23" si="21">G11*G22</f>
        <v>0</v>
      </c>
      <c r="H23" s="20">
        <f t="shared" si="21"/>
        <v>0</v>
      </c>
      <c r="I23" s="20">
        <f t="shared" si="21"/>
        <v>0</v>
      </c>
      <c r="J23" s="20">
        <f t="shared" si="21"/>
        <v>0</v>
      </c>
    </row>
    <row r="24" spans="1:10" ht="17.25" thickBot="1" x14ac:dyDescent="0.3">
      <c r="A24" s="16" t="s">
        <v>41</v>
      </c>
      <c r="B24" s="20">
        <f>B11-B23</f>
        <v>0</v>
      </c>
      <c r="C24" s="20">
        <f t="shared" ref="C24:E24" si="22">C11-C23</f>
        <v>0</v>
      </c>
      <c r="D24" s="20">
        <f t="shared" si="22"/>
        <v>0</v>
      </c>
      <c r="E24" s="20">
        <f t="shared" si="22"/>
        <v>0</v>
      </c>
      <c r="F24" s="20">
        <f t="shared" ref="F24" si="23">F11-F23</f>
        <v>0</v>
      </c>
      <c r="G24" s="20">
        <f t="shared" ref="G24:J24" si="24">G11-G23</f>
        <v>0</v>
      </c>
      <c r="H24" s="20">
        <f t="shared" si="24"/>
        <v>0</v>
      </c>
      <c r="I24" s="20">
        <f t="shared" si="24"/>
        <v>0</v>
      </c>
      <c r="J24" s="20">
        <f t="shared" si="24"/>
        <v>0</v>
      </c>
    </row>
    <row r="25" spans="1:10" ht="25.5" thickBot="1" x14ac:dyDescent="0.3">
      <c r="A25" s="16" t="s">
        <v>56</v>
      </c>
      <c r="B25" s="20">
        <f>B24*0.172</f>
        <v>0</v>
      </c>
      <c r="C25" s="20">
        <f t="shared" ref="C25:J25" si="25">C24*0.172</f>
        <v>0</v>
      </c>
      <c r="D25" s="20">
        <f t="shared" si="25"/>
        <v>0</v>
      </c>
      <c r="E25" s="20">
        <f t="shared" si="25"/>
        <v>0</v>
      </c>
      <c r="F25" s="20">
        <f t="shared" ref="F25" si="26">F24*0.172</f>
        <v>0</v>
      </c>
      <c r="G25" s="20">
        <f t="shared" si="25"/>
        <v>0</v>
      </c>
      <c r="H25" s="20">
        <f t="shared" si="25"/>
        <v>0</v>
      </c>
      <c r="I25" s="20">
        <f t="shared" si="25"/>
        <v>0</v>
      </c>
      <c r="J25" s="20">
        <f t="shared" si="25"/>
        <v>0</v>
      </c>
    </row>
    <row r="26" spans="1:10" ht="25.5" thickBot="1" x14ac:dyDescent="0.3">
      <c r="A26" s="26" t="s">
        <v>42</v>
      </c>
      <c r="B26" s="20">
        <f>B25</f>
        <v>0</v>
      </c>
      <c r="C26" s="20">
        <f t="shared" ref="C26:E26" si="27">C25</f>
        <v>0</v>
      </c>
      <c r="D26" s="20">
        <f t="shared" si="27"/>
        <v>0</v>
      </c>
      <c r="E26" s="20">
        <f t="shared" si="27"/>
        <v>0</v>
      </c>
      <c r="F26" s="20">
        <f t="shared" ref="F26" si="28">F25</f>
        <v>0</v>
      </c>
      <c r="G26" s="20">
        <f t="shared" ref="G26:J26" si="29">G25</f>
        <v>0</v>
      </c>
      <c r="H26" s="20">
        <f t="shared" si="29"/>
        <v>0</v>
      </c>
      <c r="I26" s="20">
        <f t="shared" si="29"/>
        <v>0</v>
      </c>
      <c r="J26" s="20">
        <f t="shared" si="29"/>
        <v>0</v>
      </c>
    </row>
    <row r="27" spans="1:10" ht="15.75" thickBot="1" x14ac:dyDescent="0.3">
      <c r="A27" s="16"/>
      <c r="B27" s="18"/>
      <c r="C27" s="18"/>
      <c r="D27" s="18"/>
      <c r="E27" s="18"/>
      <c r="F27" s="18"/>
      <c r="G27" s="18"/>
      <c r="H27" s="18"/>
      <c r="I27" s="18"/>
      <c r="J27" s="18"/>
    </row>
    <row r="28" spans="1:10" ht="25.5" thickBot="1" x14ac:dyDescent="0.3">
      <c r="A28" s="26" t="s">
        <v>43</v>
      </c>
      <c r="B28" s="25">
        <f>B20+B25</f>
        <v>0</v>
      </c>
      <c r="C28" s="25">
        <f t="shared" ref="C28:F28" si="30">C20+C25</f>
        <v>0</v>
      </c>
      <c r="D28" s="25">
        <f t="shared" si="30"/>
        <v>0</v>
      </c>
      <c r="E28" s="25">
        <f t="shared" si="30"/>
        <v>0</v>
      </c>
      <c r="F28" s="25">
        <f t="shared" si="30"/>
        <v>0</v>
      </c>
      <c r="G28" s="25">
        <f t="shared" ref="G28:J28" si="31">G20+G25</f>
        <v>0</v>
      </c>
      <c r="H28" s="25">
        <f t="shared" si="31"/>
        <v>0</v>
      </c>
      <c r="I28" s="25">
        <f t="shared" si="31"/>
        <v>0</v>
      </c>
      <c r="J28" s="25">
        <f t="shared" si="31"/>
        <v>0</v>
      </c>
    </row>
    <row r="29" spans="1:10" x14ac:dyDescent="0.25">
      <c r="F29" s="23"/>
      <c r="I29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workbookViewId="0">
      <selection activeCell="B1" sqref="B1:K26"/>
    </sheetView>
  </sheetViews>
  <sheetFormatPr baseColWidth="10" defaultRowHeight="15" x14ac:dyDescent="0.25"/>
  <cols>
    <col min="4" max="4" width="12.5703125" bestFit="1" customWidth="1"/>
    <col min="5" max="5" width="12" bestFit="1" customWidth="1"/>
    <col min="6" max="10" width="11.5703125" bestFit="1" customWidth="1"/>
    <col min="12" max="12" width="11.5703125" bestFit="1" customWidth="1"/>
  </cols>
  <sheetData>
    <row r="1" spans="2:11" ht="21.75" thickBot="1" x14ac:dyDescent="0.4">
      <c r="B1" s="12" t="s">
        <v>55</v>
      </c>
    </row>
    <row r="2" spans="2:11" ht="36.75" thickBot="1" x14ac:dyDescent="0.3">
      <c r="B2" s="13"/>
      <c r="C2" s="14" t="s">
        <v>44</v>
      </c>
      <c r="D2" s="14" t="s">
        <v>45</v>
      </c>
      <c r="E2" s="14" t="s">
        <v>46</v>
      </c>
      <c r="F2" s="14" t="s">
        <v>47</v>
      </c>
      <c r="G2" s="15" t="s">
        <v>48</v>
      </c>
      <c r="H2" s="15" t="s">
        <v>49</v>
      </c>
      <c r="I2" s="15" t="s">
        <v>50</v>
      </c>
      <c r="J2" s="15" t="s">
        <v>51</v>
      </c>
      <c r="K2" s="15" t="s">
        <v>52</v>
      </c>
    </row>
    <row r="3" spans="2:11" ht="15.75" thickBot="1" x14ac:dyDescent="0.3">
      <c r="B3" s="16" t="s">
        <v>26</v>
      </c>
      <c r="C3" s="17">
        <v>800000</v>
      </c>
      <c r="D3" s="17">
        <v>500000</v>
      </c>
      <c r="E3" s="17">
        <v>700000</v>
      </c>
      <c r="F3" s="17">
        <v>2500000</v>
      </c>
      <c r="G3" s="17"/>
      <c r="H3" s="17">
        <v>16000</v>
      </c>
      <c r="I3" s="17">
        <v>1200000</v>
      </c>
      <c r="J3" s="17"/>
      <c r="K3" s="17">
        <v>800000</v>
      </c>
    </row>
    <row r="4" spans="2:11" ht="15.75" thickBot="1" x14ac:dyDescent="0.3">
      <c r="B4" s="16" t="s">
        <v>27</v>
      </c>
      <c r="C4" s="18">
        <v>45735</v>
      </c>
      <c r="D4" s="18">
        <v>60980</v>
      </c>
      <c r="E4" s="18">
        <v>129582</v>
      </c>
      <c r="F4" s="18">
        <v>1000000</v>
      </c>
      <c r="G4" s="18"/>
      <c r="H4" s="18">
        <v>6000</v>
      </c>
      <c r="I4" s="18">
        <v>400000</v>
      </c>
      <c r="J4" s="18"/>
      <c r="K4" s="18">
        <v>125000</v>
      </c>
    </row>
    <row r="5" spans="2:11" ht="15.75" thickBot="1" x14ac:dyDescent="0.3">
      <c r="B5" s="16" t="s">
        <v>28</v>
      </c>
      <c r="C5" s="18">
        <v>7622</v>
      </c>
      <c r="D5" s="18">
        <v>4573</v>
      </c>
      <c r="E5" s="18">
        <v>9719</v>
      </c>
      <c r="F5" s="18">
        <v>85000</v>
      </c>
      <c r="G5" s="18"/>
      <c r="H5" s="18">
        <v>2000</v>
      </c>
      <c r="I5" s="18">
        <v>30000</v>
      </c>
      <c r="J5" s="18"/>
      <c r="K5" s="18">
        <v>10000</v>
      </c>
    </row>
    <row r="6" spans="2:11" ht="15.75" thickBot="1" x14ac:dyDescent="0.3">
      <c r="B6" s="16" t="s">
        <v>29</v>
      </c>
      <c r="C6" s="18">
        <v>6860</v>
      </c>
      <c r="D6" s="18">
        <v>30000</v>
      </c>
      <c r="E6" s="18">
        <v>19437</v>
      </c>
      <c r="F6" s="18">
        <v>150000</v>
      </c>
      <c r="G6" s="18"/>
      <c r="H6" s="18">
        <v>900</v>
      </c>
      <c r="I6" s="18">
        <v>60000</v>
      </c>
      <c r="J6" s="18"/>
      <c r="K6" s="18">
        <v>10000</v>
      </c>
    </row>
    <row r="7" spans="2:11" ht="17.25" thickBot="1" x14ac:dyDescent="0.3">
      <c r="B7" s="16" t="s">
        <v>30</v>
      </c>
      <c r="C7" s="18">
        <f>C4+C5+C6</f>
        <v>60217</v>
      </c>
      <c r="D7" s="18">
        <f t="shared" ref="D7:F7" si="0">D4+D5+D6</f>
        <v>95553</v>
      </c>
      <c r="E7" s="18">
        <f t="shared" si="0"/>
        <v>158738</v>
      </c>
      <c r="F7" s="18">
        <f t="shared" si="0"/>
        <v>1235000</v>
      </c>
      <c r="G7" s="18"/>
      <c r="H7" s="18">
        <f t="shared" ref="H7:K7" si="1">H4+H5+H6</f>
        <v>8900</v>
      </c>
      <c r="I7" s="18">
        <f t="shared" si="1"/>
        <v>490000</v>
      </c>
      <c r="J7" s="18">
        <f>J4+J5+J6</f>
        <v>0</v>
      </c>
      <c r="K7" s="18">
        <f t="shared" si="1"/>
        <v>145000</v>
      </c>
    </row>
    <row r="8" spans="2:11" ht="17.25" thickBot="1" x14ac:dyDescent="0.3">
      <c r="B8" s="16" t="s">
        <v>31</v>
      </c>
      <c r="C8" s="18">
        <f>C3-C7</f>
        <v>739783</v>
      </c>
      <c r="D8" s="18">
        <f t="shared" ref="D8:F8" si="2">D3-D7</f>
        <v>404447</v>
      </c>
      <c r="E8" s="18">
        <f t="shared" si="2"/>
        <v>541262</v>
      </c>
      <c r="F8" s="18">
        <f t="shared" si="2"/>
        <v>1265000</v>
      </c>
      <c r="G8" s="18"/>
      <c r="H8" s="18">
        <f t="shared" ref="H8:K8" si="3">H3-H7</f>
        <v>7100</v>
      </c>
      <c r="I8" s="18">
        <f t="shared" si="3"/>
        <v>710000</v>
      </c>
      <c r="J8" s="18">
        <f>J3-J7</f>
        <v>0</v>
      </c>
      <c r="K8" s="18">
        <f t="shared" si="3"/>
        <v>655000</v>
      </c>
    </row>
    <row r="9" spans="2:11" ht="15.75" thickBot="1" x14ac:dyDescent="0.3">
      <c r="B9" s="16"/>
      <c r="C9" s="18"/>
      <c r="D9" s="18"/>
      <c r="E9" s="18"/>
      <c r="F9" s="18"/>
      <c r="G9" s="18"/>
      <c r="H9" s="18"/>
      <c r="I9" s="18"/>
      <c r="J9" s="18"/>
      <c r="K9" s="18"/>
    </row>
    <row r="10" spans="2:11" ht="17.25" thickBot="1" x14ac:dyDescent="0.3">
      <c r="B10" s="16" t="s">
        <v>32</v>
      </c>
      <c r="C10" s="18">
        <v>18</v>
      </c>
      <c r="D10" s="18">
        <v>22</v>
      </c>
      <c r="E10" s="18">
        <v>21</v>
      </c>
      <c r="F10" s="18">
        <v>10</v>
      </c>
      <c r="G10" s="18"/>
      <c r="H10" s="18">
        <v>9</v>
      </c>
      <c r="I10" s="18">
        <v>19</v>
      </c>
      <c r="J10" s="18"/>
      <c r="K10" s="18">
        <v>9</v>
      </c>
    </row>
    <row r="11" spans="2:11" ht="17.25" thickBot="1" x14ac:dyDescent="0.3">
      <c r="B11" s="16" t="s">
        <v>33</v>
      </c>
      <c r="C11" s="19">
        <v>0.78</v>
      </c>
      <c r="D11" s="19">
        <v>1</v>
      </c>
      <c r="E11" s="19">
        <v>0.96</v>
      </c>
      <c r="F11" s="19">
        <v>0.3</v>
      </c>
      <c r="G11" s="19"/>
      <c r="H11" s="19">
        <v>0.24</v>
      </c>
      <c r="I11" s="19">
        <v>0.84</v>
      </c>
      <c r="J11" s="19"/>
      <c r="K11" s="19">
        <v>0.24</v>
      </c>
    </row>
    <row r="12" spans="2:11" ht="15.75" thickBot="1" x14ac:dyDescent="0.3">
      <c r="B12" s="16" t="s">
        <v>34</v>
      </c>
      <c r="C12" s="24">
        <f>C8*C11</f>
        <v>577030.74</v>
      </c>
      <c r="D12" s="24">
        <f t="shared" ref="D12:K12" si="4">D8*D11</f>
        <v>404447</v>
      </c>
      <c r="E12" s="24">
        <f t="shared" si="4"/>
        <v>519611.51999999996</v>
      </c>
      <c r="F12" s="24">
        <f t="shared" si="4"/>
        <v>379500</v>
      </c>
      <c r="G12" s="24"/>
      <c r="H12" s="24">
        <f t="shared" si="4"/>
        <v>1704</v>
      </c>
      <c r="I12" s="24">
        <f t="shared" si="4"/>
        <v>596400</v>
      </c>
      <c r="J12" s="24">
        <f t="shared" si="4"/>
        <v>0</v>
      </c>
      <c r="K12" s="24">
        <f t="shared" si="4"/>
        <v>157200</v>
      </c>
    </row>
    <row r="13" spans="2:11" ht="17.25" thickBot="1" x14ac:dyDescent="0.3">
      <c r="B13" s="16" t="s">
        <v>35</v>
      </c>
      <c r="C13" s="20">
        <f>C8-C12</f>
        <v>162752.26</v>
      </c>
      <c r="D13" s="20">
        <f>D8-D12</f>
        <v>0</v>
      </c>
      <c r="E13" s="20">
        <f t="shared" ref="E13:F13" si="5">E8-E12</f>
        <v>21650.48000000004</v>
      </c>
      <c r="F13" s="20">
        <f t="shared" si="5"/>
        <v>885500</v>
      </c>
      <c r="G13" s="20"/>
      <c r="H13" s="20">
        <f t="shared" ref="H13:K13" si="6">H8-H12</f>
        <v>5396</v>
      </c>
      <c r="I13" s="20">
        <f>I8-I12</f>
        <v>113600</v>
      </c>
      <c r="J13" s="20">
        <f>J8-J12</f>
        <v>0</v>
      </c>
      <c r="K13" s="20">
        <f t="shared" si="6"/>
        <v>497800</v>
      </c>
    </row>
    <row r="14" spans="2:11" ht="33.75" thickBot="1" x14ac:dyDescent="0.3">
      <c r="B14" s="26" t="s">
        <v>36</v>
      </c>
      <c r="C14" s="25">
        <f>C13*0.19</f>
        <v>30922.929400000001</v>
      </c>
      <c r="D14" s="25">
        <f t="shared" ref="D14:F14" si="7">D13*0.19</f>
        <v>0</v>
      </c>
      <c r="E14" s="25">
        <f t="shared" si="7"/>
        <v>4113.5912000000071</v>
      </c>
      <c r="F14" s="25">
        <f t="shared" si="7"/>
        <v>168245</v>
      </c>
      <c r="G14" s="25"/>
      <c r="H14" s="25">
        <f t="shared" ref="H14:K14" si="8">H13*0.19</f>
        <v>1025.24</v>
      </c>
      <c r="I14" s="25">
        <f t="shared" si="8"/>
        <v>21584</v>
      </c>
      <c r="J14" s="25"/>
      <c r="K14" s="25">
        <f t="shared" si="8"/>
        <v>94582</v>
      </c>
    </row>
    <row r="15" spans="2:11" ht="17.25" thickBot="1" x14ac:dyDescent="0.3">
      <c r="B15" s="16" t="s">
        <v>37</v>
      </c>
      <c r="C15" s="21">
        <v>0.04</v>
      </c>
      <c r="D15" s="21"/>
      <c r="E15" s="21"/>
      <c r="F15" s="21">
        <v>0.06</v>
      </c>
      <c r="G15" s="21"/>
      <c r="H15" s="21"/>
      <c r="I15" s="21">
        <v>0.03</v>
      </c>
      <c r="J15" s="21"/>
      <c r="K15" s="21">
        <v>0.06</v>
      </c>
    </row>
    <row r="16" spans="2:11" ht="25.5" thickBot="1" x14ac:dyDescent="0.3">
      <c r="B16" s="26" t="s">
        <v>38</v>
      </c>
      <c r="C16" s="20">
        <f>C13*C15</f>
        <v>6510.090400000001</v>
      </c>
      <c r="D16" s="20">
        <f>D13*D15</f>
        <v>0</v>
      </c>
      <c r="E16" s="20">
        <f t="shared" ref="E16:K16" si="9">E13*E15</f>
        <v>0</v>
      </c>
      <c r="F16" s="20">
        <f t="shared" si="9"/>
        <v>53130</v>
      </c>
      <c r="G16" s="20"/>
      <c r="H16" s="20">
        <f t="shared" si="9"/>
        <v>0</v>
      </c>
      <c r="I16" s="20">
        <f t="shared" si="9"/>
        <v>3408</v>
      </c>
      <c r="J16" s="20">
        <f t="shared" si="9"/>
        <v>0</v>
      </c>
      <c r="K16" s="20">
        <f t="shared" si="9"/>
        <v>29868</v>
      </c>
    </row>
    <row r="17" spans="2:11" ht="15.75" thickBot="1" x14ac:dyDescent="0.3">
      <c r="B17" s="16" t="s">
        <v>39</v>
      </c>
      <c r="C17" s="20">
        <f>C14+C16</f>
        <v>37433.019800000002</v>
      </c>
      <c r="D17" s="20">
        <f>D14+D16</f>
        <v>0</v>
      </c>
      <c r="E17" s="20">
        <f t="shared" ref="E17:F17" si="10">E14+E16</f>
        <v>4113.5912000000071</v>
      </c>
      <c r="F17" s="20">
        <f t="shared" si="10"/>
        <v>221375</v>
      </c>
      <c r="G17" s="20"/>
      <c r="H17" s="20">
        <f t="shared" ref="H17:K17" si="11">H14+H16</f>
        <v>1025.24</v>
      </c>
      <c r="I17" s="20">
        <f t="shared" si="11"/>
        <v>24992</v>
      </c>
      <c r="J17" s="20">
        <f t="shared" si="11"/>
        <v>0</v>
      </c>
      <c r="K17" s="20">
        <f t="shared" si="11"/>
        <v>124450</v>
      </c>
    </row>
    <row r="18" spans="2:11" ht="15.75" thickBot="1" x14ac:dyDescent="0.3">
      <c r="B18" s="16"/>
      <c r="C18" s="18"/>
      <c r="D18" s="18"/>
      <c r="E18" s="18"/>
      <c r="F18" s="18"/>
      <c r="G18" s="18"/>
      <c r="H18" s="18"/>
      <c r="I18" s="18"/>
      <c r="J18" s="18"/>
      <c r="K18" s="18"/>
    </row>
    <row r="19" spans="2:11" ht="17.25" thickBot="1" x14ac:dyDescent="0.3">
      <c r="B19" s="16" t="s">
        <v>40</v>
      </c>
      <c r="C19" s="22">
        <v>0.2145</v>
      </c>
      <c r="D19" s="22">
        <v>0.28000000000000003</v>
      </c>
      <c r="E19" s="22">
        <v>0.26400000000000001</v>
      </c>
      <c r="F19" s="22">
        <v>8.2500000000000004E-2</v>
      </c>
      <c r="G19" s="22"/>
      <c r="H19" s="22">
        <v>6.6000000000000003E-2</v>
      </c>
      <c r="I19" s="22">
        <v>0.23100000000000001</v>
      </c>
      <c r="J19" s="22"/>
      <c r="K19" s="22">
        <v>6.6000000000000003E-2</v>
      </c>
    </row>
    <row r="20" spans="2:11" ht="15.75" thickBot="1" x14ac:dyDescent="0.3">
      <c r="B20" s="16" t="s">
        <v>34</v>
      </c>
      <c r="C20" s="20">
        <f>C8*C19</f>
        <v>158683.4535</v>
      </c>
      <c r="D20" s="20">
        <f t="shared" ref="D20:F20" si="12">D8*D19</f>
        <v>113245.16000000002</v>
      </c>
      <c r="E20" s="20">
        <f t="shared" si="12"/>
        <v>142893.16800000001</v>
      </c>
      <c r="F20" s="20">
        <f t="shared" si="12"/>
        <v>104362.5</v>
      </c>
      <c r="G20" s="20"/>
      <c r="H20" s="20">
        <f t="shared" ref="H20:K20" si="13">H8*H19</f>
        <v>468.6</v>
      </c>
      <c r="I20" s="20">
        <f t="shared" si="13"/>
        <v>164010</v>
      </c>
      <c r="J20" s="20">
        <f t="shared" si="13"/>
        <v>0</v>
      </c>
      <c r="K20" s="20">
        <f t="shared" si="13"/>
        <v>43230</v>
      </c>
    </row>
    <row r="21" spans="2:11" ht="17.25" thickBot="1" x14ac:dyDescent="0.3">
      <c r="B21" s="16" t="s">
        <v>41</v>
      </c>
      <c r="C21" s="20">
        <f>C8-C20</f>
        <v>581099.54649999994</v>
      </c>
      <c r="D21" s="20">
        <f t="shared" ref="D21:F21" si="14">D8-D20</f>
        <v>291201.83999999997</v>
      </c>
      <c r="E21" s="20">
        <f t="shared" si="14"/>
        <v>398368.83199999999</v>
      </c>
      <c r="F21" s="20">
        <f t="shared" si="14"/>
        <v>1160637.5</v>
      </c>
      <c r="G21" s="20"/>
      <c r="H21" s="20">
        <f t="shared" ref="H21:K21" si="15">H8-H20</f>
        <v>6631.4</v>
      </c>
      <c r="I21" s="20">
        <f t="shared" si="15"/>
        <v>545990</v>
      </c>
      <c r="J21" s="20">
        <f t="shared" si="15"/>
        <v>0</v>
      </c>
      <c r="K21" s="20">
        <f t="shared" si="15"/>
        <v>611770</v>
      </c>
    </row>
    <row r="22" spans="2:11" ht="25.5" thickBot="1" x14ac:dyDescent="0.3">
      <c r="B22" s="16" t="s">
        <v>56</v>
      </c>
      <c r="C22" s="20">
        <f>C21*0.172</f>
        <v>99949.121997999988</v>
      </c>
      <c r="D22" s="20">
        <f t="shared" ref="D22:K22" si="16">D21*0.172</f>
        <v>50086.716479999988</v>
      </c>
      <c r="E22" s="20">
        <f t="shared" si="16"/>
        <v>68519.43910399999</v>
      </c>
      <c r="F22" s="20">
        <f t="shared" si="16"/>
        <v>199629.65</v>
      </c>
      <c r="G22" s="20"/>
      <c r="H22" s="20">
        <f t="shared" si="16"/>
        <v>1140.6007999999999</v>
      </c>
      <c r="I22" s="20">
        <f t="shared" si="16"/>
        <v>93910.28</v>
      </c>
      <c r="J22" s="20">
        <f t="shared" si="16"/>
        <v>0</v>
      </c>
      <c r="K22" s="20">
        <f t="shared" si="16"/>
        <v>105224.43999999999</v>
      </c>
    </row>
    <row r="23" spans="2:11" ht="25.5" thickBot="1" x14ac:dyDescent="0.3">
      <c r="B23" s="26" t="s">
        <v>42</v>
      </c>
      <c r="C23" s="20">
        <f>C22</f>
        <v>99949.121997999988</v>
      </c>
      <c r="D23" s="20">
        <f t="shared" ref="D23:F23" si="17">D22</f>
        <v>50086.716479999988</v>
      </c>
      <c r="E23" s="20">
        <f t="shared" si="17"/>
        <v>68519.43910399999</v>
      </c>
      <c r="F23" s="20">
        <f t="shared" si="17"/>
        <v>199629.65</v>
      </c>
      <c r="G23" s="20"/>
      <c r="H23" s="20">
        <f t="shared" ref="H23:K23" si="18">H22</f>
        <v>1140.6007999999999</v>
      </c>
      <c r="I23" s="20">
        <f t="shared" si="18"/>
        <v>93910.28</v>
      </c>
      <c r="J23" s="20">
        <f t="shared" si="18"/>
        <v>0</v>
      </c>
      <c r="K23" s="20">
        <f t="shared" si="18"/>
        <v>105224.43999999999</v>
      </c>
    </row>
    <row r="24" spans="2:11" ht="15.75" thickBot="1" x14ac:dyDescent="0.3">
      <c r="B24" s="16"/>
      <c r="C24" s="18"/>
      <c r="D24" s="18"/>
      <c r="E24" s="18"/>
      <c r="F24" s="18"/>
      <c r="G24" s="18"/>
      <c r="H24" s="18"/>
      <c r="I24" s="18"/>
      <c r="J24" s="18"/>
      <c r="K24" s="18"/>
    </row>
    <row r="25" spans="2:11" ht="25.5" thickBot="1" x14ac:dyDescent="0.3">
      <c r="B25" s="26" t="s">
        <v>43</v>
      </c>
      <c r="C25" s="25">
        <f>C17+C22</f>
        <v>137382.141798</v>
      </c>
      <c r="D25" s="25">
        <f t="shared" ref="D25:F25" si="19">D17+D22</f>
        <v>50086.716479999988</v>
      </c>
      <c r="E25" s="25">
        <f t="shared" si="19"/>
        <v>72633.030304</v>
      </c>
      <c r="F25" s="25">
        <f t="shared" si="19"/>
        <v>421004.65</v>
      </c>
      <c r="G25" s="25" t="s">
        <v>53</v>
      </c>
      <c r="H25" s="25">
        <f t="shared" ref="H25:K25" si="20">H17+H22</f>
        <v>2165.8407999999999</v>
      </c>
      <c r="I25" s="25">
        <f t="shared" si="20"/>
        <v>118902.28</v>
      </c>
      <c r="J25" s="25" t="s">
        <v>53</v>
      </c>
      <c r="K25" s="25">
        <f t="shared" si="20"/>
        <v>229674.44</v>
      </c>
    </row>
    <row r="26" spans="2:11" x14ac:dyDescent="0.25">
      <c r="G26" s="23"/>
      <c r="J26" s="2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tabSelected="1" workbookViewId="0">
      <selection sqref="A1:A1048576"/>
    </sheetView>
  </sheetViews>
  <sheetFormatPr baseColWidth="10" defaultRowHeight="15" x14ac:dyDescent="0.25"/>
  <cols>
    <col min="1" max="1" width="129.28515625" customWidth="1"/>
  </cols>
  <sheetData>
    <row r="1" spans="1:1" ht="15.75" x14ac:dyDescent="0.25">
      <c r="A1" s="28" t="s">
        <v>57</v>
      </c>
    </row>
    <row r="2" spans="1:1" ht="15.75" x14ac:dyDescent="0.25">
      <c r="A2" s="28"/>
    </row>
    <row r="3" spans="1:1" ht="15.75" x14ac:dyDescent="0.25">
      <c r="A3" s="28" t="s">
        <v>58</v>
      </c>
    </row>
    <row r="4" spans="1:1" ht="15.75" x14ac:dyDescent="0.25">
      <c r="A4" s="28" t="s">
        <v>83</v>
      </c>
    </row>
    <row r="5" spans="1:1" ht="15.75" x14ac:dyDescent="0.25">
      <c r="A5" s="28" t="s">
        <v>84</v>
      </c>
    </row>
    <row r="6" spans="1:1" ht="15.75" x14ac:dyDescent="0.25">
      <c r="A6" s="28" t="s">
        <v>59</v>
      </c>
    </row>
    <row r="7" spans="1:1" ht="15.75" x14ac:dyDescent="0.25">
      <c r="A7" s="28" t="s">
        <v>60</v>
      </c>
    </row>
    <row r="8" spans="1:1" ht="15.75" x14ac:dyDescent="0.25">
      <c r="A8" s="28" t="s">
        <v>61</v>
      </c>
    </row>
    <row r="9" spans="1:1" ht="15.75" x14ac:dyDescent="0.25">
      <c r="A9" s="28" t="s">
        <v>62</v>
      </c>
    </row>
    <row r="10" spans="1:1" ht="15.75" x14ac:dyDescent="0.25">
      <c r="A10" s="28"/>
    </row>
    <row r="11" spans="1:1" ht="15.75" x14ac:dyDescent="0.25">
      <c r="A11" s="28" t="s">
        <v>63</v>
      </c>
    </row>
    <row r="12" spans="1:1" ht="15.75" x14ac:dyDescent="0.25">
      <c r="A12" s="28" t="s">
        <v>64</v>
      </c>
    </row>
    <row r="13" spans="1:1" ht="15.75" x14ac:dyDescent="0.25">
      <c r="A13" s="28" t="s">
        <v>65</v>
      </c>
    </row>
    <row r="14" spans="1:1" ht="15.75" x14ac:dyDescent="0.25">
      <c r="A14" s="28" t="s">
        <v>66</v>
      </c>
    </row>
    <row r="15" spans="1:1" ht="15.75" x14ac:dyDescent="0.25">
      <c r="A15" s="28" t="s">
        <v>67</v>
      </c>
    </row>
    <row r="16" spans="1:1" ht="15.75" x14ac:dyDescent="0.25">
      <c r="A16" s="28" t="s">
        <v>68</v>
      </c>
    </row>
    <row r="17" spans="1:1" ht="15.75" x14ac:dyDescent="0.25">
      <c r="A17" s="28" t="s">
        <v>69</v>
      </c>
    </row>
    <row r="18" spans="1:1" ht="15.75" x14ac:dyDescent="0.25">
      <c r="A18" s="28" t="s">
        <v>70</v>
      </c>
    </row>
    <row r="19" spans="1:1" ht="15.75" x14ac:dyDescent="0.25">
      <c r="A19" s="28" t="s">
        <v>71</v>
      </c>
    </row>
    <row r="20" spans="1:1" ht="15.75" x14ac:dyDescent="0.25">
      <c r="A20" s="28" t="s">
        <v>72</v>
      </c>
    </row>
    <row r="21" spans="1:1" ht="15.75" x14ac:dyDescent="0.25">
      <c r="A21" s="28"/>
    </row>
    <row r="22" spans="1:1" ht="15.75" x14ac:dyDescent="0.25">
      <c r="A22" s="28" t="s">
        <v>73</v>
      </c>
    </row>
    <row r="23" spans="1:1" ht="15.75" x14ac:dyDescent="0.25">
      <c r="A23" s="28" t="s">
        <v>74</v>
      </c>
    </row>
    <row r="24" spans="1:1" ht="15.75" x14ac:dyDescent="0.25">
      <c r="A24" s="28" t="s">
        <v>75</v>
      </c>
    </row>
    <row r="25" spans="1:1" ht="15.75" x14ac:dyDescent="0.25">
      <c r="A25" s="28" t="s">
        <v>76</v>
      </c>
    </row>
    <row r="26" spans="1:1" ht="15.75" x14ac:dyDescent="0.25">
      <c r="A26" s="28" t="s">
        <v>77</v>
      </c>
    </row>
    <row r="27" spans="1:1" ht="15.75" x14ac:dyDescent="0.25">
      <c r="A27" s="28" t="s">
        <v>78</v>
      </c>
    </row>
    <row r="28" spans="1:1" ht="15.75" x14ac:dyDescent="0.25">
      <c r="A28" s="28" t="s">
        <v>79</v>
      </c>
    </row>
    <row r="29" spans="1:1" ht="15.75" x14ac:dyDescent="0.25">
      <c r="A29" s="28" t="s">
        <v>80</v>
      </c>
    </row>
    <row r="30" spans="1:1" ht="15.75" x14ac:dyDescent="0.25">
      <c r="A30" s="28" t="s">
        <v>81</v>
      </c>
    </row>
    <row r="31" spans="1:1" ht="15.75" x14ac:dyDescent="0.25">
      <c r="A31" s="28" t="s">
        <v>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Feuil4</vt:lpstr>
      <vt:lpstr>Feuil5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DOMICILE</dc:creator>
  <cp:lastModifiedBy>Bruno DESZCZ</cp:lastModifiedBy>
  <cp:lastPrinted>2020-12-11T20:24:01Z</cp:lastPrinted>
  <dcterms:created xsi:type="dcterms:W3CDTF">2017-01-02T17:25:03Z</dcterms:created>
  <dcterms:modified xsi:type="dcterms:W3CDTF">2020-12-11T20:24:09Z</dcterms:modified>
</cp:coreProperties>
</file>